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trickheckel-my.sharepoint.com/personal/c_tauber_eltric_com/Documents/03_Mailings und Newsletter/03_Werbemailings/Sparen mit GreenLED/"/>
    </mc:Choice>
  </mc:AlternateContent>
  <xr:revisionPtr revIDLastSave="0" documentId="8_{39F7C75B-3A06-4151-9044-DD9D196285D2}" xr6:coauthVersionLast="47" xr6:coauthVersionMax="47" xr10:uidLastSave="{00000000-0000-0000-0000-000000000000}"/>
  <bookViews>
    <workbookView xWindow="-110" yWindow="-110" windowWidth="19420" windowHeight="10300" xr2:uid="{18664F8C-7796-4DFA-ABA4-2DAB58B8CA2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1" l="1"/>
  <c r="S48" i="1"/>
  <c r="S46" i="1"/>
  <c r="S45" i="1"/>
  <c r="S43" i="1"/>
  <c r="S42" i="1"/>
  <c r="S38" i="1"/>
  <c r="S37" i="1"/>
  <c r="S36" i="1"/>
  <c r="S35" i="1"/>
  <c r="V35" i="1" s="1"/>
  <c r="S34" i="1"/>
  <c r="S33" i="1"/>
  <c r="S29" i="1"/>
  <c r="S28" i="1"/>
  <c r="S27" i="1"/>
  <c r="S26" i="1"/>
  <c r="S25" i="1"/>
  <c r="S24" i="1"/>
  <c r="S23" i="1"/>
  <c r="S22" i="1"/>
  <c r="S19" i="1"/>
  <c r="S18" i="1"/>
  <c r="S17" i="1"/>
  <c r="S16" i="1"/>
  <c r="S13" i="1"/>
  <c r="S12" i="1"/>
  <c r="S11" i="1"/>
  <c r="S10" i="1"/>
  <c r="S7" i="1"/>
  <c r="S6" i="1"/>
  <c r="S5" i="1"/>
  <c r="S4" i="1"/>
  <c r="T49" i="1"/>
  <c r="T48" i="1"/>
  <c r="T46" i="1"/>
  <c r="T45" i="1"/>
  <c r="T43" i="1"/>
  <c r="T42" i="1"/>
  <c r="T38" i="1"/>
  <c r="T37" i="1"/>
  <c r="T36" i="1"/>
  <c r="T35" i="1"/>
  <c r="T34" i="1"/>
  <c r="T33" i="1"/>
  <c r="T29" i="1"/>
  <c r="T28" i="1"/>
  <c r="T27" i="1"/>
  <c r="T26" i="1"/>
  <c r="T25" i="1"/>
  <c r="T24" i="1"/>
  <c r="T23" i="1"/>
  <c r="T22" i="1"/>
  <c r="T19" i="1"/>
  <c r="T18" i="1"/>
  <c r="T17" i="1"/>
  <c r="T16" i="1"/>
  <c r="T13" i="1"/>
  <c r="V13" i="1" s="1"/>
  <c r="T12" i="1"/>
  <c r="T11" i="1"/>
  <c r="T10" i="1"/>
  <c r="T7" i="1"/>
  <c r="T6" i="1"/>
  <c r="T5" i="1"/>
  <c r="V5" i="1" s="1"/>
  <c r="T4" i="1"/>
  <c r="W49" i="1"/>
  <c r="V49" i="1"/>
  <c r="W48" i="1"/>
  <c r="W46" i="1"/>
  <c r="W45" i="1"/>
  <c r="W43" i="1"/>
  <c r="W42" i="1"/>
  <c r="W38" i="1"/>
  <c r="W37" i="1"/>
  <c r="W36" i="1"/>
  <c r="W35" i="1"/>
  <c r="W34" i="1"/>
  <c r="W33" i="1"/>
  <c r="W27" i="1"/>
  <c r="W26" i="1"/>
  <c r="W25" i="1"/>
  <c r="V25" i="1"/>
  <c r="W24" i="1"/>
  <c r="V24" i="1"/>
  <c r="W23" i="1"/>
  <c r="W22" i="1"/>
  <c r="W19" i="1"/>
  <c r="W18" i="1"/>
  <c r="V18" i="1"/>
  <c r="W17" i="1"/>
  <c r="W16" i="1"/>
  <c r="W13" i="1"/>
  <c r="W12" i="1"/>
  <c r="W11" i="1"/>
  <c r="W10" i="1"/>
  <c r="W7" i="1"/>
  <c r="W6" i="1"/>
  <c r="W5" i="1"/>
  <c r="W4" i="1"/>
  <c r="L38" i="1"/>
  <c r="L37" i="1"/>
  <c r="L36" i="1"/>
  <c r="L35" i="1"/>
  <c r="E38" i="1"/>
  <c r="E37" i="1"/>
  <c r="E36" i="1"/>
  <c r="E35" i="1"/>
  <c r="V7" i="1" l="1"/>
  <c r="V22" i="1"/>
  <c r="V11" i="1"/>
  <c r="V23" i="1"/>
  <c r="V19" i="1"/>
  <c r="V48" i="1"/>
  <c r="V33" i="1"/>
  <c r="V43" i="1"/>
  <c r="V45" i="1"/>
  <c r="V29" i="1"/>
  <c r="V37" i="1"/>
  <c r="V46" i="1"/>
  <c r="V42" i="1"/>
  <c r="V34" i="1"/>
  <c r="V36" i="1"/>
  <c r="V38" i="1"/>
  <c r="V26" i="1"/>
  <c r="V27" i="1"/>
  <c r="V28" i="1"/>
  <c r="V16" i="1"/>
  <c r="V17" i="1"/>
  <c r="V10" i="1"/>
  <c r="V12" i="1"/>
  <c r="V6" i="1"/>
  <c r="V4" i="1"/>
  <c r="L34" i="1"/>
  <c r="E34" i="1"/>
  <c r="L33" i="1"/>
  <c r="E33" i="1"/>
  <c r="L49" i="1" l="1"/>
  <c r="E49" i="1"/>
  <c r="L46" i="1"/>
  <c r="E46" i="1"/>
  <c r="L48" i="1"/>
  <c r="E48" i="1"/>
  <c r="L45" i="1"/>
  <c r="E45" i="1"/>
  <c r="L43" i="1"/>
  <c r="E43" i="1"/>
  <c r="L42" i="1"/>
  <c r="E42" i="1"/>
  <c r="L29" i="1"/>
  <c r="L28" i="1"/>
  <c r="L27" i="1"/>
  <c r="L26" i="1"/>
  <c r="L25" i="1"/>
  <c r="L24" i="1"/>
  <c r="L23" i="1"/>
  <c r="L22" i="1"/>
  <c r="L19" i="1"/>
  <c r="L18" i="1"/>
  <c r="L17" i="1"/>
  <c r="L16" i="1"/>
  <c r="L13" i="1"/>
  <c r="L12" i="1"/>
  <c r="L11" i="1"/>
  <c r="L10" i="1"/>
  <c r="L7" i="1"/>
  <c r="L6" i="1"/>
  <c r="L5" i="1"/>
  <c r="L4" i="1"/>
  <c r="E29" i="1"/>
  <c r="E28" i="1"/>
  <c r="E27" i="1"/>
  <c r="E26" i="1"/>
  <c r="E25" i="1"/>
  <c r="E24" i="1"/>
  <c r="E23" i="1"/>
  <c r="E22" i="1"/>
  <c r="E19" i="1"/>
  <c r="E18" i="1"/>
  <c r="E17" i="1"/>
  <c r="E16" i="1"/>
  <c r="E13" i="1"/>
  <c r="E12" i="1"/>
  <c r="E11" i="1"/>
  <c r="E10" i="1"/>
  <c r="E7" i="1"/>
  <c r="E6" i="1"/>
  <c r="E5" i="1"/>
  <c r="E4" i="1"/>
</calcChain>
</file>

<file path=xl/sharedStrings.xml><?xml version="1.0" encoding="utf-8"?>
<sst xmlns="http://schemas.openxmlformats.org/spreadsheetml/2006/main" count="244" uniqueCount="65">
  <si>
    <t>GreenLED</t>
  </si>
  <si>
    <t>GreenLED Filament Kerzenlampe klar E14 2,2W 470lm</t>
  </si>
  <si>
    <t>GreenLED Filament Kerzenlampe klar E14 3,8W 806lm</t>
  </si>
  <si>
    <t>GreenLED Filament Kerzenlampe opal E14 2,2W 470lm</t>
  </si>
  <si>
    <t>GreenLED Filament Kerzenlampe opal E14 3,8W 806lm</t>
  </si>
  <si>
    <t>GreenLED Filament Tropfenlampe klar E14 2,2W 470lm</t>
  </si>
  <si>
    <t>GreenLED Filament Tropfenlampe klar E14 3,8W 806lm</t>
  </si>
  <si>
    <t>GreenLED Filament Tropfenlampe opal E14 2,2W 470lm</t>
  </si>
  <si>
    <t>GreenLED Filament Tropfenlampe opal E14 3,8W 806lm</t>
  </si>
  <si>
    <t>GreenLED Filament Tropfenlampe klar E27 2,2W 470lm</t>
  </si>
  <si>
    <t>GreenLED Filament Tropfenlampe klar E27 3,8W 806lm</t>
  </si>
  <si>
    <t>GreenLED Filament Tropfenlampe opal E27 2,2W 470lm</t>
  </si>
  <si>
    <t>GreenLED Filament Tropfenlampe opal E27 3,8W 806lm</t>
  </si>
  <si>
    <t>GreenLED Filament Lampe AGL klar E27 2,2W 470lm</t>
  </si>
  <si>
    <t>GreenLED Filament Lampe AGL klar E27 3,8W 806lm</t>
  </si>
  <si>
    <t>GreenLED Filament Lampe AGL klar E27 5W 1055lm</t>
  </si>
  <si>
    <t>GreenLED Filament Lampe AGL klar E27 7,2W 1521lm</t>
  </si>
  <si>
    <t>GreenLED Filament Lampe AGL opal E27 2,2W 470lm</t>
  </si>
  <si>
    <t>GreenLED Filament Lampe AGL opal E27 3,8W 806lm</t>
  </si>
  <si>
    <t>GreenLED Filament Lampe AGL opal E27 5W 1055lm</t>
  </si>
  <si>
    <t>GreenLED Filament Lampe AGL opal E27 7,2W 1521lm</t>
  </si>
  <si>
    <t>GreenLED Lampe GU10 36° 2W 360lm 2700K</t>
  </si>
  <si>
    <t>GreenLED Lampe GU10 36° 2W 360lm 3000K</t>
  </si>
  <si>
    <t>GreenLED Lampe GU10 36° 2,5W 450lm 3000K</t>
  </si>
  <si>
    <t>GreenLED Lampe GU10 100° 2,5W 450lm 3000K</t>
  </si>
  <si>
    <t>GreenLED Lampe GU10 36° 2,5W 450lm 4000K</t>
  </si>
  <si>
    <t>GreenLED Lampe GU10 100° 2,5W 450lm 4000K</t>
  </si>
  <si>
    <t>eltric-Nr.</t>
  </si>
  <si>
    <t>Beschreibung</t>
  </si>
  <si>
    <t>VK-Preis</t>
  </si>
  <si>
    <t>Effizienz</t>
  </si>
  <si>
    <t>Garantie</t>
  </si>
  <si>
    <t>Effizenz-Klasse</t>
  </si>
  <si>
    <t>A</t>
  </si>
  <si>
    <t>F</t>
  </si>
  <si>
    <t>E</t>
  </si>
  <si>
    <t>Lebens-dauer</t>
  </si>
  <si>
    <t>D</t>
  </si>
  <si>
    <t>Vorteil 1</t>
  </si>
  <si>
    <t>Vorteil 2</t>
  </si>
  <si>
    <t>Vorteil 3</t>
  </si>
  <si>
    <t>Verbrauch (Watt)</t>
  </si>
  <si>
    <t>Lumen</t>
  </si>
  <si>
    <t>Effizienz (lm/W)</t>
  </si>
  <si>
    <r>
      <rPr>
        <b/>
        <sz val="11"/>
        <color theme="1"/>
        <rFont val="Aptos Narrow"/>
        <family val="2"/>
        <scheme val="minor"/>
      </rPr>
      <t>längere Garantie</t>
    </r>
    <r>
      <rPr>
        <b/>
        <sz val="11"/>
        <color rgb="FF00B050"/>
        <rFont val="Aptos Narrow"/>
        <family val="2"/>
        <scheme val="minor"/>
      </rPr>
      <t xml:space="preserve"> - mehr Vertrauen und Sicherheit</t>
    </r>
  </si>
  <si>
    <t>SUMME</t>
  </si>
  <si>
    <t>B</t>
  </si>
  <si>
    <r>
      <t xml:space="preserve">Lange Lebensdauer - </t>
    </r>
    <r>
      <rPr>
        <b/>
        <sz val="11"/>
        <color rgb="FF00B050"/>
        <rFont val="Aptos Narrow"/>
        <family val="2"/>
        <scheme val="minor"/>
      </rPr>
      <t>Geld gespart</t>
    </r>
  </si>
  <si>
    <t>GreenLED Lampe AGL E27 3,8W 705lm 2700K</t>
  </si>
  <si>
    <t>GreenLED Lampe AGL E27 3,8W 806lm 4000K</t>
  </si>
  <si>
    <t>GreenLED Lampe AGL E27 5W 925lm 2700K</t>
  </si>
  <si>
    <t>GreenLED Lampe AGL E27 5W 1055lm 4000K</t>
  </si>
  <si>
    <t>GreenLED Lampe AGL E27 7,2W 1335lm 2700K</t>
  </si>
  <si>
    <t>GreenLED Lampe AGL E27 7,2W 1521lm 4000K</t>
  </si>
  <si>
    <t>4 Jahre länger !</t>
  </si>
  <si>
    <t>2 Jahre länger !</t>
  </si>
  <si>
    <t>5 Jahre länger !</t>
  </si>
  <si>
    <r>
      <rPr>
        <b/>
        <sz val="12"/>
        <color rgb="FF00B050"/>
        <rFont val="Aptos Narrow"/>
        <family val="2"/>
        <scheme val="minor"/>
      </rPr>
      <t>Ersparnis</t>
    </r>
    <r>
      <rPr>
        <b/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>(über die gesamte Laufzeit)</t>
    </r>
  </si>
  <si>
    <t xml:space="preserve">Investions-Amortisation nach X Tagen </t>
  </si>
  <si>
    <r>
      <t xml:space="preserve">weniger Verbrauch - </t>
    </r>
    <r>
      <rPr>
        <b/>
        <sz val="11"/>
        <color rgb="FF00B050"/>
        <rFont val="Aptos Narrow"/>
        <family val="2"/>
        <scheme val="minor"/>
      </rPr>
      <t>Geld gespart</t>
    </r>
  </si>
  <si>
    <t>Berechnung: Differenz Verbrauch x Lebensdauer / 1000 x aktueller Ø-Strompreis /kW</t>
  </si>
  <si>
    <t>Strompreis</t>
  </si>
  <si>
    <t>(bei Brenndauer 24h/Tag)</t>
  </si>
  <si>
    <t>Berechnung: Preis Vergleichs-Modell x Faktor Lebensdauer  abzgl. Preis GreenLED</t>
  </si>
  <si>
    <t xml:space="preserve">Vergleichbares Leuchtmittel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</si>
</sst>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/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right"/>
    </xf>
    <xf numFmtId="2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wrapText="1"/>
    </xf>
    <xf numFmtId="2" fontId="1" fillId="3" borderId="0" xfId="0" applyNumberFormat="1" applyFont="1" applyFill="1" applyAlignment="1">
      <alignment horizontal="right" wrapText="1"/>
    </xf>
    <xf numFmtId="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wrapText="1"/>
    </xf>
    <xf numFmtId="2" fontId="0" fillId="0" borderId="0" xfId="0" applyNumberFormat="1" applyAlignment="1">
      <alignment horizontal="center" wrapText="1"/>
    </xf>
    <xf numFmtId="0" fontId="1" fillId="2" borderId="0" xfId="0" applyFont="1" applyFill="1"/>
    <xf numFmtId="0" fontId="1" fillId="0" borderId="0" xfId="0" applyFont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" fontId="0" fillId="2" borderId="2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right"/>
    </xf>
    <xf numFmtId="2" fontId="3" fillId="0" borderId="2" xfId="0" applyNumberFormat="1" applyFont="1" applyBorder="1" applyAlignment="1">
      <alignment horizontal="center"/>
    </xf>
    <xf numFmtId="0" fontId="0" fillId="0" borderId="2" xfId="0" applyBorder="1"/>
    <xf numFmtId="2" fontId="4" fillId="3" borderId="2" xfId="0" applyNumberFormat="1" applyFont="1" applyFill="1" applyBorder="1" applyAlignment="1">
      <alignment horizontal="right"/>
    </xf>
    <xf numFmtId="2" fontId="2" fillId="2" borderId="3" xfId="0" applyNumberFormat="1" applyFont="1" applyFill="1" applyBorder="1"/>
    <xf numFmtId="2" fontId="1" fillId="2" borderId="3" xfId="0" applyNumberFormat="1" applyFont="1" applyFill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4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2" fontId="8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2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 wrapText="1"/>
    </xf>
    <xf numFmtId="1" fontId="10" fillId="0" borderId="0" xfId="0" applyNumberFormat="1" applyFont="1" applyAlignment="1">
      <alignment horizontal="center" vertical="center" wrapText="1"/>
    </xf>
    <xf numFmtId="1" fontId="10" fillId="0" borderId="2" xfId="0" applyNumberFormat="1" applyFont="1" applyBorder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center" wrapText="1"/>
    </xf>
    <xf numFmtId="2" fontId="4" fillId="4" borderId="3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1" fillId="3" borderId="2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54167-86FF-41A8-8670-929BC1ABC921}">
  <dimension ref="A1:W49"/>
  <sheetViews>
    <sheetView tabSelected="1" topLeftCell="B1" zoomScale="85" zoomScaleNormal="85" workbookViewId="0">
      <selection activeCell="Q41" sqref="Q41"/>
    </sheetView>
  </sheetViews>
  <sheetFormatPr baseColWidth="10" defaultRowHeight="17" x14ac:dyDescent="0.4"/>
  <cols>
    <col min="1" max="1" width="11.453125" style="8"/>
    <col min="2" max="2" width="49.1796875" style="7" customWidth="1"/>
    <col min="3" max="3" width="10.1796875" style="8" bestFit="1" customWidth="1"/>
    <col min="4" max="4" width="7.1796875" style="6" bestFit="1" customWidth="1"/>
    <col min="5" max="5" width="8.7265625" style="6" bestFit="1" customWidth="1"/>
    <col min="6" max="6" width="8.81640625" style="6" bestFit="1" customWidth="1"/>
    <col min="7" max="7" width="8.26953125" style="8" bestFit="1" customWidth="1"/>
    <col min="8" max="8" width="8.7265625" style="8" bestFit="1" customWidth="1"/>
    <col min="9" max="9" width="8.54296875" style="9" bestFit="1" customWidth="1"/>
    <col min="10" max="10" width="10.1796875" style="11" bestFit="1" customWidth="1"/>
    <col min="11" max="11" width="7.1796875" style="10" bestFit="1" customWidth="1"/>
    <col min="12" max="12" width="8.7265625" style="10" bestFit="1" customWidth="1"/>
    <col min="13" max="13" width="8.81640625" style="10" bestFit="1" customWidth="1"/>
    <col min="14" max="14" width="8.26953125" style="11" bestFit="1" customWidth="1"/>
    <col min="15" max="15" width="8.7265625" style="11" bestFit="1" customWidth="1"/>
    <col min="16" max="16" width="8.54296875" style="12" bestFit="1" customWidth="1"/>
    <col min="17" max="17" width="10.81640625" style="56" customWidth="1"/>
    <col min="18" max="18" width="16.453125" style="4" bestFit="1" customWidth="1"/>
    <col min="19" max="19" width="13.81640625" style="5" customWidth="1"/>
    <col min="20" max="20" width="14.81640625" style="4" customWidth="1"/>
    <col min="21" max="21" width="2.453125" customWidth="1"/>
    <col min="22" max="22" width="11" style="47" customWidth="1"/>
    <col min="23" max="23" width="14.453125" style="52" customWidth="1"/>
  </cols>
  <sheetData>
    <row r="1" spans="1:23" x14ac:dyDescent="0.4">
      <c r="R1" s="38" t="s">
        <v>38</v>
      </c>
      <c r="S1" s="13" t="s">
        <v>39</v>
      </c>
      <c r="T1" s="14" t="s">
        <v>40</v>
      </c>
      <c r="V1" s="44" t="s">
        <v>45</v>
      </c>
    </row>
    <row r="2" spans="1:23" s="21" customFormat="1" ht="84" customHeight="1" x14ac:dyDescent="0.6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2" t="s">
        <v>64</v>
      </c>
      <c r="K2" s="62"/>
      <c r="L2" s="62"/>
      <c r="M2" s="62"/>
      <c r="N2" s="62"/>
      <c r="O2" s="62"/>
      <c r="P2" s="62"/>
      <c r="Q2" s="57"/>
      <c r="R2" s="39" t="s">
        <v>44</v>
      </c>
      <c r="S2" s="20" t="s">
        <v>47</v>
      </c>
      <c r="T2" s="20" t="s">
        <v>59</v>
      </c>
      <c r="V2" s="45" t="s">
        <v>57</v>
      </c>
      <c r="W2" s="53" t="s">
        <v>58</v>
      </c>
    </row>
    <row r="3" spans="1:23" s="21" customFormat="1" ht="101.5" x14ac:dyDescent="0.35">
      <c r="A3" s="15" t="s">
        <v>27</v>
      </c>
      <c r="B3" s="16" t="s">
        <v>28</v>
      </c>
      <c r="C3" s="15" t="s">
        <v>41</v>
      </c>
      <c r="D3" s="15" t="s">
        <v>42</v>
      </c>
      <c r="E3" s="15" t="s">
        <v>43</v>
      </c>
      <c r="F3" s="15" t="s">
        <v>32</v>
      </c>
      <c r="G3" s="15" t="s">
        <v>36</v>
      </c>
      <c r="H3" s="15" t="s">
        <v>31</v>
      </c>
      <c r="I3" s="17" t="s">
        <v>29</v>
      </c>
      <c r="J3" s="18" t="s">
        <v>41</v>
      </c>
      <c r="K3" s="18" t="s">
        <v>42</v>
      </c>
      <c r="L3" s="18" t="s">
        <v>43</v>
      </c>
      <c r="M3" s="18" t="s">
        <v>32</v>
      </c>
      <c r="N3" s="18" t="s">
        <v>36</v>
      </c>
      <c r="O3" s="18" t="s">
        <v>31</v>
      </c>
      <c r="P3" s="19" t="s">
        <v>29</v>
      </c>
      <c r="Q3" s="57" t="s">
        <v>61</v>
      </c>
      <c r="R3" s="2"/>
      <c r="S3" s="49" t="s">
        <v>63</v>
      </c>
      <c r="T3" s="49" t="s">
        <v>60</v>
      </c>
      <c r="U3" s="50"/>
      <c r="V3" s="51"/>
      <c r="W3" s="54" t="s">
        <v>62</v>
      </c>
    </row>
    <row r="4" spans="1:23" x14ac:dyDescent="0.4">
      <c r="A4" s="28">
        <v>54207000</v>
      </c>
      <c r="B4" s="26" t="s">
        <v>1</v>
      </c>
      <c r="C4" s="28">
        <v>2.2000000000000002</v>
      </c>
      <c r="D4" s="25">
        <v>470</v>
      </c>
      <c r="E4" s="27">
        <f>D4/C4</f>
        <v>213.63636363636363</v>
      </c>
      <c r="F4" s="25" t="s">
        <v>33</v>
      </c>
      <c r="G4" s="59">
        <v>50000</v>
      </c>
      <c r="H4" s="28">
        <v>7</v>
      </c>
      <c r="I4" s="36">
        <v>3.25</v>
      </c>
      <c r="J4" s="31">
        <v>4.3</v>
      </c>
      <c r="K4" s="29">
        <v>470</v>
      </c>
      <c r="L4" s="30">
        <f t="shared" ref="L4:L7" si="0">K4/J4</f>
        <v>109.30232558139535</v>
      </c>
      <c r="M4" s="29" t="s">
        <v>34</v>
      </c>
      <c r="N4" s="60">
        <v>15000</v>
      </c>
      <c r="O4" s="31">
        <v>3</v>
      </c>
      <c r="P4" s="35">
        <v>2.7</v>
      </c>
      <c r="Q4" s="58">
        <v>0.37</v>
      </c>
      <c r="R4" s="40" t="s">
        <v>54</v>
      </c>
      <c r="S4" s="33">
        <f>(P4*(G4/N4))-I4</f>
        <v>5.7500000000000018</v>
      </c>
      <c r="T4" s="33">
        <f>(((J4-C4)*G4)/1000)*Q4</f>
        <v>38.849999999999994</v>
      </c>
      <c r="U4" s="34"/>
      <c r="V4" s="46">
        <f>S4+T4</f>
        <v>44.599999999999994</v>
      </c>
      <c r="W4" s="55">
        <f>365*((I4-P4)/((((365*24)*(J4-C4))/1000)*Q4))</f>
        <v>29.493779493779488</v>
      </c>
    </row>
    <row r="5" spans="1:23" x14ac:dyDescent="0.4">
      <c r="A5" s="28">
        <v>54208000</v>
      </c>
      <c r="B5" s="26" t="s">
        <v>3</v>
      </c>
      <c r="C5" s="28">
        <v>2.2000000000000002</v>
      </c>
      <c r="D5" s="25">
        <v>470</v>
      </c>
      <c r="E5" s="27">
        <f t="shared" ref="E5:E7" si="1">D5/C5</f>
        <v>213.63636363636363</v>
      </c>
      <c r="F5" s="25" t="s">
        <v>33</v>
      </c>
      <c r="G5" s="59">
        <v>50000</v>
      </c>
      <c r="H5" s="28">
        <v>7</v>
      </c>
      <c r="I5" s="36">
        <v>3.4</v>
      </c>
      <c r="J5" s="31">
        <v>4.3</v>
      </c>
      <c r="K5" s="29">
        <v>470</v>
      </c>
      <c r="L5" s="30">
        <f t="shared" si="0"/>
        <v>109.30232558139535</v>
      </c>
      <c r="M5" s="29" t="s">
        <v>34</v>
      </c>
      <c r="N5" s="60">
        <v>15000</v>
      </c>
      <c r="O5" s="31">
        <v>3</v>
      </c>
      <c r="P5" s="35">
        <v>2.7</v>
      </c>
      <c r="Q5" s="58">
        <v>0.37</v>
      </c>
      <c r="R5" s="40" t="s">
        <v>54</v>
      </c>
      <c r="S5" s="33">
        <f>(P5*(G5/N5))-I5</f>
        <v>5.6000000000000014</v>
      </c>
      <c r="T5" s="33">
        <f>(((J5-C5)*G5)/1000)*Q5</f>
        <v>38.849999999999994</v>
      </c>
      <c r="U5" s="34"/>
      <c r="V5" s="46">
        <f t="shared" ref="V5:V7" si="2">S5+T5</f>
        <v>44.449999999999996</v>
      </c>
      <c r="W5" s="55">
        <f>365*((I5-P5)/((((365*24)*(J5-C5))/1000)*Q5))</f>
        <v>37.537537537537531</v>
      </c>
    </row>
    <row r="6" spans="1:23" x14ac:dyDescent="0.4">
      <c r="A6" s="28">
        <v>54207500</v>
      </c>
      <c r="B6" s="26" t="s">
        <v>2</v>
      </c>
      <c r="C6" s="28">
        <v>3.8</v>
      </c>
      <c r="D6" s="25">
        <v>806</v>
      </c>
      <c r="E6" s="27">
        <f t="shared" si="1"/>
        <v>212.10526315789474</v>
      </c>
      <c r="F6" s="25" t="s">
        <v>33</v>
      </c>
      <c r="G6" s="59">
        <v>50000</v>
      </c>
      <c r="H6" s="28">
        <v>7</v>
      </c>
      <c r="I6" s="36">
        <v>3.95</v>
      </c>
      <c r="J6" s="31">
        <v>6.5</v>
      </c>
      <c r="K6" s="29">
        <v>806</v>
      </c>
      <c r="L6" s="30">
        <f t="shared" si="0"/>
        <v>124</v>
      </c>
      <c r="M6" s="29" t="s">
        <v>35</v>
      </c>
      <c r="N6" s="60">
        <v>15000</v>
      </c>
      <c r="O6" s="31">
        <v>3</v>
      </c>
      <c r="P6" s="35">
        <v>3.4</v>
      </c>
      <c r="Q6" s="58">
        <v>0.37</v>
      </c>
      <c r="R6" s="40" t="s">
        <v>54</v>
      </c>
      <c r="S6" s="33">
        <f>(P6*(G6/N6))-I6</f>
        <v>7.3833333333333337</v>
      </c>
      <c r="T6" s="33">
        <f>(((J6-C6)*G6)/1000)*Q6</f>
        <v>49.95</v>
      </c>
      <c r="U6" s="34"/>
      <c r="V6" s="46">
        <f t="shared" si="2"/>
        <v>57.333333333333336</v>
      </c>
      <c r="W6" s="55">
        <f>365*((I6-P6)/((((365*24)*(J6-C6))/1000)*Q6))</f>
        <v>22.939606272939614</v>
      </c>
    </row>
    <row r="7" spans="1:23" x14ac:dyDescent="0.4">
      <c r="A7" s="28">
        <v>54208500</v>
      </c>
      <c r="B7" s="26" t="s">
        <v>4</v>
      </c>
      <c r="C7" s="28">
        <v>3.8</v>
      </c>
      <c r="D7" s="25">
        <v>806</v>
      </c>
      <c r="E7" s="27">
        <f t="shared" si="1"/>
        <v>212.10526315789474</v>
      </c>
      <c r="F7" s="25" t="s">
        <v>33</v>
      </c>
      <c r="G7" s="59">
        <v>50000</v>
      </c>
      <c r="H7" s="28">
        <v>7</v>
      </c>
      <c r="I7" s="36">
        <v>4.05</v>
      </c>
      <c r="J7" s="31">
        <v>6.5</v>
      </c>
      <c r="K7" s="29">
        <v>806</v>
      </c>
      <c r="L7" s="30">
        <f t="shared" si="0"/>
        <v>124</v>
      </c>
      <c r="M7" s="29" t="s">
        <v>35</v>
      </c>
      <c r="N7" s="60">
        <v>15000</v>
      </c>
      <c r="O7" s="31">
        <v>3</v>
      </c>
      <c r="P7" s="35">
        <v>3.4</v>
      </c>
      <c r="Q7" s="58">
        <v>0.37</v>
      </c>
      <c r="R7" s="40" t="s">
        <v>54</v>
      </c>
      <c r="S7" s="33">
        <f>(P7*(G7/N7))-I7</f>
        <v>7.2833333333333341</v>
      </c>
      <c r="T7" s="33">
        <f>(((J7-C7)*G7)/1000)*Q7</f>
        <v>49.95</v>
      </c>
      <c r="U7" s="34"/>
      <c r="V7" s="46">
        <f t="shared" si="2"/>
        <v>57.233333333333334</v>
      </c>
      <c r="W7" s="55">
        <f>365*((I7-P7)/((((365*24)*(J7-C7))/1000)*Q7))</f>
        <v>27.110443777110437</v>
      </c>
    </row>
    <row r="8" spans="1:23" x14ac:dyDescent="0.4">
      <c r="R8" s="3"/>
      <c r="T8" s="5"/>
    </row>
    <row r="9" spans="1:23" s="24" customFormat="1" ht="29.5" x14ac:dyDescent="0.4">
      <c r="A9" s="8" t="s">
        <v>27</v>
      </c>
      <c r="B9" s="23" t="s">
        <v>28</v>
      </c>
      <c r="C9" s="15" t="s">
        <v>41</v>
      </c>
      <c r="D9" s="15" t="s">
        <v>42</v>
      </c>
      <c r="E9" s="15" t="s">
        <v>43</v>
      </c>
      <c r="F9" s="15" t="s">
        <v>32</v>
      </c>
      <c r="G9" s="15" t="s">
        <v>36</v>
      </c>
      <c r="H9" s="15" t="s">
        <v>31</v>
      </c>
      <c r="I9" s="17" t="s">
        <v>29</v>
      </c>
      <c r="J9" s="18" t="s">
        <v>41</v>
      </c>
      <c r="K9" s="18" t="s">
        <v>42</v>
      </c>
      <c r="L9" s="18" t="s">
        <v>30</v>
      </c>
      <c r="M9" s="18" t="s">
        <v>32</v>
      </c>
      <c r="N9" s="18" t="s">
        <v>36</v>
      </c>
      <c r="O9" s="18" t="s">
        <v>31</v>
      </c>
      <c r="P9" s="19" t="s">
        <v>29</v>
      </c>
      <c r="Q9" s="57" t="s">
        <v>61</v>
      </c>
      <c r="R9" s="41"/>
      <c r="S9" s="22"/>
      <c r="T9" s="5"/>
      <c r="V9" s="44"/>
      <c r="W9" s="52"/>
    </row>
    <row r="10" spans="1:23" x14ac:dyDescent="0.4">
      <c r="A10" s="28">
        <v>54250000</v>
      </c>
      <c r="B10" s="26" t="s">
        <v>5</v>
      </c>
      <c r="C10" s="28">
        <v>2.2000000000000002</v>
      </c>
      <c r="D10" s="25">
        <v>470</v>
      </c>
      <c r="E10" s="27">
        <f t="shared" ref="E10:E13" si="3">D10/C10</f>
        <v>213.63636363636363</v>
      </c>
      <c r="F10" s="25" t="s">
        <v>33</v>
      </c>
      <c r="G10" s="59">
        <v>50000</v>
      </c>
      <c r="H10" s="28">
        <v>7</v>
      </c>
      <c r="I10" s="36">
        <v>3.25</v>
      </c>
      <c r="J10" s="31">
        <v>4.3</v>
      </c>
      <c r="K10" s="29">
        <v>470</v>
      </c>
      <c r="L10" s="30">
        <f t="shared" ref="L10:L13" si="4">K10/J10</f>
        <v>109.30232558139535</v>
      </c>
      <c r="M10" s="29" t="s">
        <v>34</v>
      </c>
      <c r="N10" s="60">
        <v>15000</v>
      </c>
      <c r="O10" s="31">
        <v>3</v>
      </c>
      <c r="P10" s="35">
        <v>2.65</v>
      </c>
      <c r="Q10" s="58">
        <v>0.37</v>
      </c>
      <c r="R10" s="40" t="s">
        <v>54</v>
      </c>
      <c r="S10" s="33">
        <f>(P10*(G10/N10))-I10</f>
        <v>5.5833333333333339</v>
      </c>
      <c r="T10" s="33">
        <f>(((J10-C10)*G10)/1000)*Q10</f>
        <v>38.849999999999994</v>
      </c>
      <c r="U10" s="34"/>
      <c r="V10" s="46">
        <f t="shared" ref="V10:V13" si="5">S10+T10</f>
        <v>44.43333333333333</v>
      </c>
      <c r="W10" s="55">
        <f>365*((I10-P10)/((((365*24)*(J10-C10))/1000)*Q10))</f>
        <v>32.175032175032186</v>
      </c>
    </row>
    <row r="11" spans="1:23" x14ac:dyDescent="0.4">
      <c r="A11" s="28">
        <v>54251000</v>
      </c>
      <c r="B11" s="26" t="s">
        <v>7</v>
      </c>
      <c r="C11" s="28">
        <v>2.2000000000000002</v>
      </c>
      <c r="D11" s="25">
        <v>470</v>
      </c>
      <c r="E11" s="27">
        <f t="shared" si="3"/>
        <v>213.63636363636363</v>
      </c>
      <c r="F11" s="25" t="s">
        <v>33</v>
      </c>
      <c r="G11" s="59">
        <v>50000</v>
      </c>
      <c r="H11" s="28">
        <v>7</v>
      </c>
      <c r="I11" s="36">
        <v>3.4</v>
      </c>
      <c r="J11" s="31">
        <v>4.3</v>
      </c>
      <c r="K11" s="29">
        <v>470</v>
      </c>
      <c r="L11" s="30">
        <f t="shared" si="4"/>
        <v>109.30232558139535</v>
      </c>
      <c r="M11" s="29" t="s">
        <v>34</v>
      </c>
      <c r="N11" s="60">
        <v>15000</v>
      </c>
      <c r="O11" s="31">
        <v>3</v>
      </c>
      <c r="P11" s="35">
        <v>2.65</v>
      </c>
      <c r="Q11" s="58">
        <v>0.37</v>
      </c>
      <c r="R11" s="40" t="s">
        <v>54</v>
      </c>
      <c r="S11" s="33">
        <f>(P11*(G11/N11))-I11</f>
        <v>5.4333333333333336</v>
      </c>
      <c r="T11" s="33">
        <f>(((J11-C11)*G11)/1000)*Q11</f>
        <v>38.849999999999994</v>
      </c>
      <c r="U11" s="34"/>
      <c r="V11" s="46">
        <f t="shared" si="5"/>
        <v>44.283333333333331</v>
      </c>
      <c r="W11" s="55">
        <f>365*((I11-P11)/((((365*24)*(J11-C11))/1000)*Q11))</f>
        <v>40.218790218790225</v>
      </c>
    </row>
    <row r="12" spans="1:23" x14ac:dyDescent="0.4">
      <c r="A12" s="28">
        <v>54250500</v>
      </c>
      <c r="B12" s="26" t="s">
        <v>6</v>
      </c>
      <c r="C12" s="28">
        <v>3.8</v>
      </c>
      <c r="D12" s="25">
        <v>806</v>
      </c>
      <c r="E12" s="27">
        <f t="shared" si="3"/>
        <v>212.10526315789474</v>
      </c>
      <c r="F12" s="25" t="s">
        <v>33</v>
      </c>
      <c r="G12" s="59">
        <v>50000</v>
      </c>
      <c r="H12" s="28">
        <v>7</v>
      </c>
      <c r="I12" s="36">
        <v>3.95</v>
      </c>
      <c r="J12" s="31">
        <v>6.5</v>
      </c>
      <c r="K12" s="29">
        <v>806</v>
      </c>
      <c r="L12" s="30">
        <f t="shared" si="4"/>
        <v>124</v>
      </c>
      <c r="M12" s="29" t="s">
        <v>35</v>
      </c>
      <c r="N12" s="60">
        <v>15000</v>
      </c>
      <c r="O12" s="31">
        <v>3</v>
      </c>
      <c r="P12" s="35">
        <v>3.45</v>
      </c>
      <c r="Q12" s="58">
        <v>0.37</v>
      </c>
      <c r="R12" s="40" t="s">
        <v>54</v>
      </c>
      <c r="S12" s="33">
        <f>(P12*(G12/N12))-I12</f>
        <v>7.5500000000000016</v>
      </c>
      <c r="T12" s="33">
        <f>(((J12-C12)*G12)/1000)*Q12</f>
        <v>49.95</v>
      </c>
      <c r="U12" s="34"/>
      <c r="V12" s="46">
        <f t="shared" si="5"/>
        <v>57.500000000000007</v>
      </c>
      <c r="W12" s="55">
        <f>365*((I12-P12)/((((365*24)*(J12-C12))/1000)*Q12))</f>
        <v>20.854187520854186</v>
      </c>
    </row>
    <row r="13" spans="1:23" x14ac:dyDescent="0.4">
      <c r="A13" s="28">
        <v>54251500</v>
      </c>
      <c r="B13" s="26" t="s">
        <v>8</v>
      </c>
      <c r="C13" s="28">
        <v>3.8</v>
      </c>
      <c r="D13" s="25">
        <v>806</v>
      </c>
      <c r="E13" s="27">
        <f t="shared" si="3"/>
        <v>212.10526315789474</v>
      </c>
      <c r="F13" s="25" t="s">
        <v>33</v>
      </c>
      <c r="G13" s="59">
        <v>50000</v>
      </c>
      <c r="H13" s="28">
        <v>7</v>
      </c>
      <c r="I13" s="36">
        <v>4.05</v>
      </c>
      <c r="J13" s="31">
        <v>6.5</v>
      </c>
      <c r="K13" s="29">
        <v>806</v>
      </c>
      <c r="L13" s="30">
        <f t="shared" si="4"/>
        <v>124</v>
      </c>
      <c r="M13" s="29" t="s">
        <v>35</v>
      </c>
      <c r="N13" s="60">
        <v>15000</v>
      </c>
      <c r="O13" s="31">
        <v>3</v>
      </c>
      <c r="P13" s="35">
        <v>3.45</v>
      </c>
      <c r="Q13" s="58">
        <v>0.37</v>
      </c>
      <c r="R13" s="40" t="s">
        <v>54</v>
      </c>
      <c r="S13" s="33">
        <f>(P13*(G13/N13))-I13</f>
        <v>7.450000000000002</v>
      </c>
      <c r="T13" s="33">
        <f>(((J13-C13)*G13)/1000)*Q13</f>
        <v>49.95</v>
      </c>
      <c r="U13" s="34"/>
      <c r="V13" s="46">
        <f t="shared" si="5"/>
        <v>57.400000000000006</v>
      </c>
      <c r="W13" s="55">
        <f>365*((I13-P13)/((((365*24)*(J13-C13))/1000)*Q13))</f>
        <v>25.025025025025009</v>
      </c>
    </row>
    <row r="14" spans="1:23" x14ac:dyDescent="0.4">
      <c r="R14" s="3"/>
      <c r="T14" s="5"/>
    </row>
    <row r="15" spans="1:23" s="24" customFormat="1" ht="29.5" x14ac:dyDescent="0.4">
      <c r="A15" s="8" t="s">
        <v>27</v>
      </c>
      <c r="B15" s="23" t="s">
        <v>28</v>
      </c>
      <c r="C15" s="15" t="s">
        <v>41</v>
      </c>
      <c r="D15" s="15" t="s">
        <v>42</v>
      </c>
      <c r="E15" s="15" t="s">
        <v>43</v>
      </c>
      <c r="F15" s="15" t="s">
        <v>32</v>
      </c>
      <c r="G15" s="15" t="s">
        <v>36</v>
      </c>
      <c r="H15" s="15" t="s">
        <v>31</v>
      </c>
      <c r="I15" s="17" t="s">
        <v>29</v>
      </c>
      <c r="J15" s="18" t="s">
        <v>41</v>
      </c>
      <c r="K15" s="18" t="s">
        <v>42</v>
      </c>
      <c r="L15" s="18" t="s">
        <v>30</v>
      </c>
      <c r="M15" s="18" t="s">
        <v>32</v>
      </c>
      <c r="N15" s="18" t="s">
        <v>36</v>
      </c>
      <c r="O15" s="18" t="s">
        <v>31</v>
      </c>
      <c r="P15" s="19" t="s">
        <v>29</v>
      </c>
      <c r="Q15" s="57" t="s">
        <v>61</v>
      </c>
      <c r="R15" s="41"/>
      <c r="S15" s="22"/>
      <c r="T15" s="5"/>
      <c r="V15" s="44"/>
      <c r="W15" s="52"/>
    </row>
    <row r="16" spans="1:23" x14ac:dyDescent="0.4">
      <c r="A16" s="28">
        <v>54280000</v>
      </c>
      <c r="B16" s="26" t="s">
        <v>9</v>
      </c>
      <c r="C16" s="28">
        <v>2.2000000000000002</v>
      </c>
      <c r="D16" s="25">
        <v>470</v>
      </c>
      <c r="E16" s="27">
        <f t="shared" ref="E16:E19" si="6">D16/C16</f>
        <v>213.63636363636363</v>
      </c>
      <c r="F16" s="25" t="s">
        <v>33</v>
      </c>
      <c r="G16" s="59">
        <v>50000</v>
      </c>
      <c r="H16" s="28">
        <v>7</v>
      </c>
      <c r="I16" s="36">
        <v>3.25</v>
      </c>
      <c r="J16" s="31">
        <v>4.3</v>
      </c>
      <c r="K16" s="29">
        <v>470</v>
      </c>
      <c r="L16" s="30">
        <f t="shared" ref="L16:L19" si="7">K16/J16</f>
        <v>109.30232558139535</v>
      </c>
      <c r="M16" s="29" t="s">
        <v>34</v>
      </c>
      <c r="N16" s="60">
        <v>15000</v>
      </c>
      <c r="O16" s="31">
        <v>3</v>
      </c>
      <c r="P16" s="35">
        <v>2.65</v>
      </c>
      <c r="Q16" s="58">
        <v>0.37</v>
      </c>
      <c r="R16" s="40" t="s">
        <v>54</v>
      </c>
      <c r="S16" s="33">
        <f>(P16*(G16/N16))-I16</f>
        <v>5.5833333333333339</v>
      </c>
      <c r="T16" s="33">
        <f>(((J16-C16)*G16)/1000)*Q16</f>
        <v>38.849999999999994</v>
      </c>
      <c r="U16" s="34"/>
      <c r="V16" s="46">
        <f t="shared" ref="V16:V19" si="8">S16+T16</f>
        <v>44.43333333333333</v>
      </c>
      <c r="W16" s="55">
        <f>365*((I16-P16)/((((365*24)*(J16-C16))/1000)*Q16))</f>
        <v>32.175032175032186</v>
      </c>
    </row>
    <row r="17" spans="1:23" x14ac:dyDescent="0.4">
      <c r="A17" s="28">
        <v>54281000</v>
      </c>
      <c r="B17" s="26" t="s">
        <v>11</v>
      </c>
      <c r="C17" s="28">
        <v>2.2000000000000002</v>
      </c>
      <c r="D17" s="25">
        <v>470</v>
      </c>
      <c r="E17" s="27">
        <f t="shared" si="6"/>
        <v>213.63636363636363</v>
      </c>
      <c r="F17" s="25" t="s">
        <v>33</v>
      </c>
      <c r="G17" s="59">
        <v>50000</v>
      </c>
      <c r="H17" s="28">
        <v>7</v>
      </c>
      <c r="I17" s="36">
        <v>3.4</v>
      </c>
      <c r="J17" s="31">
        <v>4.3</v>
      </c>
      <c r="K17" s="29">
        <v>470</v>
      </c>
      <c r="L17" s="30">
        <f t="shared" si="7"/>
        <v>109.30232558139535</v>
      </c>
      <c r="M17" s="29" t="s">
        <v>34</v>
      </c>
      <c r="N17" s="60">
        <v>15000</v>
      </c>
      <c r="O17" s="31">
        <v>3</v>
      </c>
      <c r="P17" s="35">
        <v>2.65</v>
      </c>
      <c r="Q17" s="58">
        <v>0.37</v>
      </c>
      <c r="R17" s="40" t="s">
        <v>54</v>
      </c>
      <c r="S17" s="33">
        <f>(P17*(G17/N17))-I17</f>
        <v>5.4333333333333336</v>
      </c>
      <c r="T17" s="33">
        <f>(((J17-C17)*G17)/1000)*Q17</f>
        <v>38.849999999999994</v>
      </c>
      <c r="U17" s="34"/>
      <c r="V17" s="46">
        <f t="shared" si="8"/>
        <v>44.283333333333331</v>
      </c>
      <c r="W17" s="55">
        <f>365*((I17-P17)/((((365*24)*(J17-C17))/1000)*Q17))</f>
        <v>40.218790218790225</v>
      </c>
    </row>
    <row r="18" spans="1:23" x14ac:dyDescent="0.4">
      <c r="A18" s="28">
        <v>54280500</v>
      </c>
      <c r="B18" s="26" t="s">
        <v>10</v>
      </c>
      <c r="C18" s="28">
        <v>3.8</v>
      </c>
      <c r="D18" s="25">
        <v>806</v>
      </c>
      <c r="E18" s="27">
        <f t="shared" si="6"/>
        <v>212.10526315789474</v>
      </c>
      <c r="F18" s="25" t="s">
        <v>33</v>
      </c>
      <c r="G18" s="59">
        <v>50000</v>
      </c>
      <c r="H18" s="28">
        <v>7</v>
      </c>
      <c r="I18" s="36">
        <v>3.95</v>
      </c>
      <c r="J18" s="31">
        <v>6.5</v>
      </c>
      <c r="K18" s="29">
        <v>806</v>
      </c>
      <c r="L18" s="30">
        <f t="shared" si="7"/>
        <v>124</v>
      </c>
      <c r="M18" s="29" t="s">
        <v>35</v>
      </c>
      <c r="N18" s="60">
        <v>15000</v>
      </c>
      <c r="O18" s="31">
        <v>3</v>
      </c>
      <c r="P18" s="35">
        <v>3.45</v>
      </c>
      <c r="Q18" s="58">
        <v>0.37</v>
      </c>
      <c r="R18" s="40" t="s">
        <v>54</v>
      </c>
      <c r="S18" s="33">
        <f>(P18*(G18/N18))-I18</f>
        <v>7.5500000000000016</v>
      </c>
      <c r="T18" s="33">
        <f>(((J18-C18)*G18)/1000)*Q18</f>
        <v>49.95</v>
      </c>
      <c r="U18" s="34"/>
      <c r="V18" s="46">
        <f t="shared" si="8"/>
        <v>57.500000000000007</v>
      </c>
      <c r="W18" s="55">
        <f>365*((I18-P18)/((((365*24)*(J18-C18))/1000)*Q18))</f>
        <v>20.854187520854186</v>
      </c>
    </row>
    <row r="19" spans="1:23" x14ac:dyDescent="0.4">
      <c r="A19" s="28">
        <v>54281500</v>
      </c>
      <c r="B19" s="26" t="s">
        <v>12</v>
      </c>
      <c r="C19" s="28">
        <v>3.8</v>
      </c>
      <c r="D19" s="25">
        <v>806</v>
      </c>
      <c r="E19" s="27">
        <f t="shared" si="6"/>
        <v>212.10526315789474</v>
      </c>
      <c r="F19" s="25" t="s">
        <v>33</v>
      </c>
      <c r="G19" s="59">
        <v>50000</v>
      </c>
      <c r="H19" s="28">
        <v>7</v>
      </c>
      <c r="I19" s="36">
        <v>4.05</v>
      </c>
      <c r="J19" s="31">
        <v>6.5</v>
      </c>
      <c r="K19" s="29">
        <v>806</v>
      </c>
      <c r="L19" s="30">
        <f t="shared" si="7"/>
        <v>124</v>
      </c>
      <c r="M19" s="29" t="s">
        <v>35</v>
      </c>
      <c r="N19" s="60">
        <v>15000</v>
      </c>
      <c r="O19" s="31">
        <v>3</v>
      </c>
      <c r="P19" s="35">
        <v>3.45</v>
      </c>
      <c r="Q19" s="58">
        <v>0.37</v>
      </c>
      <c r="R19" s="40" t="s">
        <v>54</v>
      </c>
      <c r="S19" s="33">
        <f>(P19*(G19/N19))-I19</f>
        <v>7.450000000000002</v>
      </c>
      <c r="T19" s="33">
        <f>(((J19-C19)*G19)/1000)*Q19</f>
        <v>49.95</v>
      </c>
      <c r="U19" s="34"/>
      <c r="V19" s="46">
        <f t="shared" si="8"/>
        <v>57.400000000000006</v>
      </c>
      <c r="W19" s="55">
        <f>365*((I19-P19)/((((365*24)*(J19-C19))/1000)*Q19))</f>
        <v>25.025025025025009</v>
      </c>
    </row>
    <row r="20" spans="1:23" x14ac:dyDescent="0.4">
      <c r="R20" s="3"/>
      <c r="T20" s="5"/>
    </row>
    <row r="21" spans="1:23" s="24" customFormat="1" ht="29.5" x14ac:dyDescent="0.4">
      <c r="A21" s="8" t="s">
        <v>27</v>
      </c>
      <c r="B21" s="23" t="s">
        <v>28</v>
      </c>
      <c r="C21" s="15" t="s">
        <v>41</v>
      </c>
      <c r="D21" s="15" t="s">
        <v>42</v>
      </c>
      <c r="E21" s="15" t="s">
        <v>43</v>
      </c>
      <c r="F21" s="15" t="s">
        <v>32</v>
      </c>
      <c r="G21" s="15" t="s">
        <v>36</v>
      </c>
      <c r="H21" s="15" t="s">
        <v>31</v>
      </c>
      <c r="I21" s="17" t="s">
        <v>29</v>
      </c>
      <c r="J21" s="18" t="s">
        <v>41</v>
      </c>
      <c r="K21" s="18" t="s">
        <v>42</v>
      </c>
      <c r="L21" s="18" t="s">
        <v>30</v>
      </c>
      <c r="M21" s="18" t="s">
        <v>32</v>
      </c>
      <c r="N21" s="18" t="s">
        <v>36</v>
      </c>
      <c r="O21" s="18" t="s">
        <v>31</v>
      </c>
      <c r="P21" s="19" t="s">
        <v>29</v>
      </c>
      <c r="Q21" s="57" t="s">
        <v>61</v>
      </c>
      <c r="R21" s="41"/>
      <c r="S21" s="22"/>
      <c r="T21" s="5"/>
      <c r="V21" s="44"/>
      <c r="W21" s="52"/>
    </row>
    <row r="22" spans="1:23" x14ac:dyDescent="0.4">
      <c r="A22" s="28">
        <v>54293000</v>
      </c>
      <c r="B22" s="26" t="s">
        <v>13</v>
      </c>
      <c r="C22" s="28">
        <v>2.2000000000000002</v>
      </c>
      <c r="D22" s="25">
        <v>470</v>
      </c>
      <c r="E22" s="27">
        <f t="shared" ref="E22:E29" si="9">D22/C22</f>
        <v>213.63636363636363</v>
      </c>
      <c r="F22" s="25" t="s">
        <v>33</v>
      </c>
      <c r="G22" s="59">
        <v>50000</v>
      </c>
      <c r="H22" s="28">
        <v>7</v>
      </c>
      <c r="I22" s="36">
        <v>3.25</v>
      </c>
      <c r="J22" s="31">
        <v>4.3</v>
      </c>
      <c r="K22" s="29">
        <v>470</v>
      </c>
      <c r="L22" s="30">
        <f t="shared" ref="L22:L29" si="10">K22/J22</f>
        <v>109.30232558139535</v>
      </c>
      <c r="M22" s="29" t="s">
        <v>34</v>
      </c>
      <c r="N22" s="60">
        <v>15000</v>
      </c>
      <c r="O22" s="31">
        <v>3</v>
      </c>
      <c r="P22" s="35">
        <v>2.2000000000000002</v>
      </c>
      <c r="Q22" s="58">
        <v>0.37</v>
      </c>
      <c r="R22" s="40" t="s">
        <v>54</v>
      </c>
      <c r="S22" s="33">
        <f t="shared" ref="S22:S29" si="11">(P22*(G22/N22))-I22</f>
        <v>4.0833333333333339</v>
      </c>
      <c r="T22" s="33">
        <f t="shared" ref="T22:T29" si="12">(((J22-C22)*G22)/1000)*Q22</f>
        <v>38.849999999999994</v>
      </c>
      <c r="U22" s="34"/>
      <c r="V22" s="46">
        <f t="shared" ref="V22:V29" si="13">S22+T22</f>
        <v>42.93333333333333</v>
      </c>
      <c r="W22" s="55">
        <f t="shared" ref="W22:W27" si="14">365*((I22-P22)/((((365*24)*(J22-C22))/1000)*Q22))</f>
        <v>56.306306306306311</v>
      </c>
    </row>
    <row r="23" spans="1:23" x14ac:dyDescent="0.4">
      <c r="A23" s="28">
        <v>54295000</v>
      </c>
      <c r="B23" s="26" t="s">
        <v>17</v>
      </c>
      <c r="C23" s="28">
        <v>2.2000000000000002</v>
      </c>
      <c r="D23" s="25">
        <v>470</v>
      </c>
      <c r="E23" s="27">
        <f t="shared" si="9"/>
        <v>213.63636363636363</v>
      </c>
      <c r="F23" s="25" t="s">
        <v>33</v>
      </c>
      <c r="G23" s="59">
        <v>50000</v>
      </c>
      <c r="H23" s="28">
        <v>7</v>
      </c>
      <c r="I23" s="36">
        <v>3.4</v>
      </c>
      <c r="J23" s="31">
        <v>4.3</v>
      </c>
      <c r="K23" s="29">
        <v>470</v>
      </c>
      <c r="L23" s="30">
        <f t="shared" si="10"/>
        <v>109.30232558139535</v>
      </c>
      <c r="M23" s="29" t="s">
        <v>34</v>
      </c>
      <c r="N23" s="60">
        <v>15000</v>
      </c>
      <c r="O23" s="31">
        <v>3</v>
      </c>
      <c r="P23" s="35">
        <v>2.2000000000000002</v>
      </c>
      <c r="Q23" s="58">
        <v>0.37</v>
      </c>
      <c r="R23" s="40" t="s">
        <v>54</v>
      </c>
      <c r="S23" s="33">
        <f t="shared" si="11"/>
        <v>3.933333333333334</v>
      </c>
      <c r="T23" s="33">
        <f t="shared" si="12"/>
        <v>38.849999999999994</v>
      </c>
      <c r="U23" s="34"/>
      <c r="V23" s="46">
        <f t="shared" si="13"/>
        <v>42.783333333333331</v>
      </c>
      <c r="W23" s="55">
        <f t="shared" si="14"/>
        <v>64.350064350064343</v>
      </c>
    </row>
    <row r="24" spans="1:23" x14ac:dyDescent="0.4">
      <c r="A24" s="28">
        <v>54293500</v>
      </c>
      <c r="B24" s="26" t="s">
        <v>14</v>
      </c>
      <c r="C24" s="28">
        <v>3.8</v>
      </c>
      <c r="D24" s="25">
        <v>806</v>
      </c>
      <c r="E24" s="27">
        <f t="shared" si="9"/>
        <v>212.10526315789474</v>
      </c>
      <c r="F24" s="25" t="s">
        <v>33</v>
      </c>
      <c r="G24" s="59">
        <v>50000</v>
      </c>
      <c r="H24" s="28">
        <v>7</v>
      </c>
      <c r="I24" s="36">
        <v>3.45</v>
      </c>
      <c r="J24" s="31">
        <v>7</v>
      </c>
      <c r="K24" s="29">
        <v>806</v>
      </c>
      <c r="L24" s="30">
        <f t="shared" si="10"/>
        <v>115.14285714285714</v>
      </c>
      <c r="M24" s="29" t="s">
        <v>35</v>
      </c>
      <c r="N24" s="60">
        <v>15000</v>
      </c>
      <c r="O24" s="31">
        <v>3</v>
      </c>
      <c r="P24" s="35">
        <v>2.5</v>
      </c>
      <c r="Q24" s="58">
        <v>0.37</v>
      </c>
      <c r="R24" s="40" t="s">
        <v>54</v>
      </c>
      <c r="S24" s="33">
        <f t="shared" si="11"/>
        <v>4.8833333333333337</v>
      </c>
      <c r="T24" s="33">
        <f t="shared" si="12"/>
        <v>59.2</v>
      </c>
      <c r="U24" s="34"/>
      <c r="V24" s="46">
        <f t="shared" si="13"/>
        <v>64.083333333333343</v>
      </c>
      <c r="W24" s="55">
        <f t="shared" si="14"/>
        <v>33.431869369369373</v>
      </c>
    </row>
    <row r="25" spans="1:23" x14ac:dyDescent="0.4">
      <c r="A25" s="28">
        <v>54295500</v>
      </c>
      <c r="B25" s="26" t="s">
        <v>18</v>
      </c>
      <c r="C25" s="28">
        <v>3.8</v>
      </c>
      <c r="D25" s="25">
        <v>806</v>
      </c>
      <c r="E25" s="27">
        <f t="shared" si="9"/>
        <v>212.10526315789474</v>
      </c>
      <c r="F25" s="25" t="s">
        <v>33</v>
      </c>
      <c r="G25" s="59">
        <v>50000</v>
      </c>
      <c r="H25" s="28">
        <v>7</v>
      </c>
      <c r="I25" s="36">
        <v>3.6</v>
      </c>
      <c r="J25" s="31">
        <v>7</v>
      </c>
      <c r="K25" s="29">
        <v>806</v>
      </c>
      <c r="L25" s="30">
        <f t="shared" si="10"/>
        <v>115.14285714285714</v>
      </c>
      <c r="M25" s="29" t="s">
        <v>35</v>
      </c>
      <c r="N25" s="60">
        <v>15000</v>
      </c>
      <c r="O25" s="31">
        <v>3</v>
      </c>
      <c r="P25" s="35">
        <v>2.4500000000000002</v>
      </c>
      <c r="Q25" s="58">
        <v>0.37</v>
      </c>
      <c r="R25" s="40" t="s">
        <v>54</v>
      </c>
      <c r="S25" s="33">
        <f t="shared" si="11"/>
        <v>4.5666666666666682</v>
      </c>
      <c r="T25" s="33">
        <f t="shared" si="12"/>
        <v>59.2</v>
      </c>
      <c r="U25" s="34"/>
      <c r="V25" s="46">
        <f t="shared" si="13"/>
        <v>63.766666666666673</v>
      </c>
      <c r="W25" s="55">
        <f t="shared" si="14"/>
        <v>40.470157657657651</v>
      </c>
    </row>
    <row r="26" spans="1:23" x14ac:dyDescent="0.4">
      <c r="A26" s="28">
        <v>54294000</v>
      </c>
      <c r="B26" s="26" t="s">
        <v>15</v>
      </c>
      <c r="C26" s="28">
        <v>5</v>
      </c>
      <c r="D26" s="25">
        <v>1055</v>
      </c>
      <c r="E26" s="27">
        <f t="shared" si="9"/>
        <v>211</v>
      </c>
      <c r="F26" s="25" t="s">
        <v>33</v>
      </c>
      <c r="G26" s="59">
        <v>50000</v>
      </c>
      <c r="H26" s="28">
        <v>7</v>
      </c>
      <c r="I26" s="36">
        <v>3.8</v>
      </c>
      <c r="J26" s="31">
        <v>8.5</v>
      </c>
      <c r="K26" s="29">
        <v>1055</v>
      </c>
      <c r="L26" s="30">
        <f t="shared" si="10"/>
        <v>124.11764705882354</v>
      </c>
      <c r="M26" s="29" t="s">
        <v>35</v>
      </c>
      <c r="N26" s="60">
        <v>15000</v>
      </c>
      <c r="O26" s="31">
        <v>3</v>
      </c>
      <c r="P26" s="35">
        <v>3.5</v>
      </c>
      <c r="Q26" s="58">
        <v>0.37</v>
      </c>
      <c r="R26" s="40" t="s">
        <v>54</v>
      </c>
      <c r="S26" s="33">
        <f t="shared" si="11"/>
        <v>7.866666666666668</v>
      </c>
      <c r="T26" s="33">
        <f t="shared" si="12"/>
        <v>64.75</v>
      </c>
      <c r="U26" s="34"/>
      <c r="V26" s="46">
        <f t="shared" si="13"/>
        <v>72.616666666666674</v>
      </c>
      <c r="W26" s="55">
        <f t="shared" si="14"/>
        <v>9.6525096525096465</v>
      </c>
    </row>
    <row r="27" spans="1:23" x14ac:dyDescent="0.4">
      <c r="A27" s="28">
        <v>54296000</v>
      </c>
      <c r="B27" s="26" t="s">
        <v>19</v>
      </c>
      <c r="C27" s="28">
        <v>5</v>
      </c>
      <c r="D27" s="25">
        <v>1055</v>
      </c>
      <c r="E27" s="27">
        <f t="shared" si="9"/>
        <v>211</v>
      </c>
      <c r="F27" s="25" t="s">
        <v>33</v>
      </c>
      <c r="G27" s="59">
        <v>50000</v>
      </c>
      <c r="H27" s="28">
        <v>7</v>
      </c>
      <c r="I27" s="36">
        <v>3.95</v>
      </c>
      <c r="J27" s="31">
        <v>8.5</v>
      </c>
      <c r="K27" s="29">
        <v>1055</v>
      </c>
      <c r="L27" s="30">
        <f t="shared" si="10"/>
        <v>124.11764705882354</v>
      </c>
      <c r="M27" s="29" t="s">
        <v>35</v>
      </c>
      <c r="N27" s="60">
        <v>15000</v>
      </c>
      <c r="O27" s="31">
        <v>3</v>
      </c>
      <c r="P27" s="35">
        <v>3.5</v>
      </c>
      <c r="Q27" s="58">
        <v>0.37</v>
      </c>
      <c r="R27" s="40" t="s">
        <v>54</v>
      </c>
      <c r="S27" s="33">
        <f t="shared" si="11"/>
        <v>7.7166666666666677</v>
      </c>
      <c r="T27" s="33">
        <f t="shared" si="12"/>
        <v>64.75</v>
      </c>
      <c r="U27" s="34"/>
      <c r="V27" s="46">
        <f t="shared" si="13"/>
        <v>72.466666666666669</v>
      </c>
      <c r="W27" s="55">
        <f t="shared" si="14"/>
        <v>14.478764478764482</v>
      </c>
    </row>
    <row r="28" spans="1:23" x14ac:dyDescent="0.4">
      <c r="A28" s="28">
        <v>54294500</v>
      </c>
      <c r="B28" s="26" t="s">
        <v>16</v>
      </c>
      <c r="C28" s="28">
        <v>7.2</v>
      </c>
      <c r="D28" s="25">
        <v>1521</v>
      </c>
      <c r="E28" s="27">
        <f t="shared" si="9"/>
        <v>211.25</v>
      </c>
      <c r="F28" s="25" t="s">
        <v>33</v>
      </c>
      <c r="G28" s="59">
        <v>50000</v>
      </c>
      <c r="H28" s="28">
        <v>7</v>
      </c>
      <c r="I28" s="36">
        <v>5.5</v>
      </c>
      <c r="J28" s="31">
        <v>10.5</v>
      </c>
      <c r="K28" s="29">
        <v>1521</v>
      </c>
      <c r="L28" s="30">
        <f t="shared" si="10"/>
        <v>144.85714285714286</v>
      </c>
      <c r="M28" s="29" t="s">
        <v>37</v>
      </c>
      <c r="N28" s="60">
        <v>15000</v>
      </c>
      <c r="O28" s="31">
        <v>3</v>
      </c>
      <c r="P28" s="35">
        <v>5.95</v>
      </c>
      <c r="Q28" s="58">
        <v>0.37</v>
      </c>
      <c r="R28" s="40" t="s">
        <v>54</v>
      </c>
      <c r="S28" s="33">
        <f t="shared" si="11"/>
        <v>14.333333333333336</v>
      </c>
      <c r="T28" s="33">
        <f t="shared" si="12"/>
        <v>61.05</v>
      </c>
      <c r="U28" s="34"/>
      <c r="V28" s="46">
        <f t="shared" si="13"/>
        <v>75.383333333333326</v>
      </c>
      <c r="W28" s="55">
        <v>0</v>
      </c>
    </row>
    <row r="29" spans="1:23" x14ac:dyDescent="0.4">
      <c r="A29" s="28">
        <v>54296500</v>
      </c>
      <c r="B29" s="26" t="s">
        <v>20</v>
      </c>
      <c r="C29" s="28">
        <v>7.2</v>
      </c>
      <c r="D29" s="25">
        <v>1521</v>
      </c>
      <c r="E29" s="27">
        <f t="shared" si="9"/>
        <v>211.25</v>
      </c>
      <c r="F29" s="25" t="s">
        <v>33</v>
      </c>
      <c r="G29" s="59">
        <v>50000</v>
      </c>
      <c r="H29" s="28">
        <v>7</v>
      </c>
      <c r="I29" s="36">
        <v>5.75</v>
      </c>
      <c r="J29" s="31">
        <v>10.5</v>
      </c>
      <c r="K29" s="29">
        <v>1521</v>
      </c>
      <c r="L29" s="30">
        <f t="shared" si="10"/>
        <v>144.85714285714286</v>
      </c>
      <c r="M29" s="29" t="s">
        <v>37</v>
      </c>
      <c r="N29" s="60">
        <v>15000</v>
      </c>
      <c r="O29" s="31">
        <v>3</v>
      </c>
      <c r="P29" s="35">
        <v>5.95</v>
      </c>
      <c r="Q29" s="58">
        <v>0.37</v>
      </c>
      <c r="R29" s="40" t="s">
        <v>54</v>
      </c>
      <c r="S29" s="33">
        <f t="shared" si="11"/>
        <v>14.083333333333336</v>
      </c>
      <c r="T29" s="33">
        <f t="shared" si="12"/>
        <v>61.05</v>
      </c>
      <c r="U29" s="34"/>
      <c r="V29" s="46">
        <f t="shared" si="13"/>
        <v>75.133333333333326</v>
      </c>
      <c r="W29" s="55">
        <v>0</v>
      </c>
    </row>
    <row r="30" spans="1:23" x14ac:dyDescent="0.4">
      <c r="R30" s="1"/>
    </row>
    <row r="31" spans="1:23" x14ac:dyDescent="0.4">
      <c r="R31" s="1"/>
    </row>
    <row r="32" spans="1:23" s="24" customFormat="1" ht="29.5" x14ac:dyDescent="0.4">
      <c r="A32" s="8" t="s">
        <v>27</v>
      </c>
      <c r="B32" s="23" t="s">
        <v>28</v>
      </c>
      <c r="C32" s="15" t="s">
        <v>41</v>
      </c>
      <c r="D32" s="15" t="s">
        <v>42</v>
      </c>
      <c r="E32" s="15" t="s">
        <v>43</v>
      </c>
      <c r="F32" s="15" t="s">
        <v>32</v>
      </c>
      <c r="G32" s="15" t="s">
        <v>36</v>
      </c>
      <c r="H32" s="15" t="s">
        <v>31</v>
      </c>
      <c r="I32" s="17" t="s">
        <v>29</v>
      </c>
      <c r="J32" s="18" t="s">
        <v>41</v>
      </c>
      <c r="K32" s="18" t="s">
        <v>42</v>
      </c>
      <c r="L32" s="18" t="s">
        <v>30</v>
      </c>
      <c r="M32" s="18" t="s">
        <v>32</v>
      </c>
      <c r="N32" s="18" t="s">
        <v>36</v>
      </c>
      <c r="O32" s="18" t="s">
        <v>31</v>
      </c>
      <c r="P32" s="19" t="s">
        <v>29</v>
      </c>
      <c r="Q32" s="57" t="s">
        <v>61</v>
      </c>
      <c r="R32" s="42"/>
      <c r="S32" s="22"/>
      <c r="T32" s="5"/>
      <c r="V32" s="44"/>
      <c r="W32" s="52"/>
    </row>
    <row r="33" spans="1:23" x14ac:dyDescent="0.4">
      <c r="A33" s="28">
        <v>54221000</v>
      </c>
      <c r="B33" s="26" t="s">
        <v>48</v>
      </c>
      <c r="C33" s="28">
        <v>3.8</v>
      </c>
      <c r="D33" s="25">
        <v>705</v>
      </c>
      <c r="E33" s="27">
        <f t="shared" ref="E33:E38" si="15">D33/C33</f>
        <v>185.5263157894737</v>
      </c>
      <c r="F33" s="25" t="s">
        <v>46</v>
      </c>
      <c r="G33" s="59">
        <v>50000</v>
      </c>
      <c r="H33" s="28">
        <v>7</v>
      </c>
      <c r="I33" s="36">
        <v>2.2999999999999998</v>
      </c>
      <c r="J33" s="31">
        <v>8</v>
      </c>
      <c r="K33" s="29">
        <v>806</v>
      </c>
      <c r="L33" s="30">
        <f t="shared" ref="L33:L38" si="16">K33/J33</f>
        <v>100.75</v>
      </c>
      <c r="M33" s="29" t="s">
        <v>34</v>
      </c>
      <c r="N33" s="60">
        <v>15000</v>
      </c>
      <c r="O33" s="31">
        <v>2</v>
      </c>
      <c r="P33" s="32">
        <v>1.6</v>
      </c>
      <c r="Q33" s="58">
        <v>0.37</v>
      </c>
      <c r="R33" s="40" t="s">
        <v>56</v>
      </c>
      <c r="S33" s="33">
        <f t="shared" ref="S33:S38" si="17">(P33*(G33/N33))-I33</f>
        <v>3.0333333333333341</v>
      </c>
      <c r="T33" s="33">
        <f t="shared" ref="T33:T38" si="18">(((J33-C33)*G33)/1000)*Q33</f>
        <v>77.7</v>
      </c>
      <c r="U33" s="34"/>
      <c r="V33" s="46">
        <f t="shared" ref="V33:V38" si="19">S33+T33</f>
        <v>80.733333333333334</v>
      </c>
      <c r="W33" s="55">
        <f t="shared" ref="W33:W38" si="20">365*((I33-P33)/((((365*24)*(J33-C33))/1000)*Q33))</f>
        <v>18.768768768768762</v>
      </c>
    </row>
    <row r="34" spans="1:23" x14ac:dyDescent="0.4">
      <c r="A34" s="28">
        <v>54222500</v>
      </c>
      <c r="B34" s="26" t="s">
        <v>49</v>
      </c>
      <c r="C34" s="28">
        <v>3.8</v>
      </c>
      <c r="D34" s="25">
        <v>806</v>
      </c>
      <c r="E34" s="27">
        <f t="shared" si="15"/>
        <v>212.10526315789474</v>
      </c>
      <c r="F34" s="25" t="s">
        <v>33</v>
      </c>
      <c r="G34" s="59">
        <v>50000</v>
      </c>
      <c r="H34" s="28">
        <v>7</v>
      </c>
      <c r="I34" s="36">
        <v>2.2999999999999998</v>
      </c>
      <c r="J34" s="31">
        <v>8</v>
      </c>
      <c r="K34" s="29">
        <v>806</v>
      </c>
      <c r="L34" s="30">
        <f t="shared" si="16"/>
        <v>100.75</v>
      </c>
      <c r="M34" s="29" t="s">
        <v>34</v>
      </c>
      <c r="N34" s="60">
        <v>15000</v>
      </c>
      <c r="O34" s="31">
        <v>2</v>
      </c>
      <c r="P34" s="32">
        <v>1.6</v>
      </c>
      <c r="Q34" s="58">
        <v>0.37</v>
      </c>
      <c r="R34" s="40" t="s">
        <v>56</v>
      </c>
      <c r="S34" s="33">
        <f t="shared" si="17"/>
        <v>3.0333333333333341</v>
      </c>
      <c r="T34" s="33">
        <f t="shared" si="18"/>
        <v>77.7</v>
      </c>
      <c r="U34" s="34"/>
      <c r="V34" s="46">
        <f t="shared" si="19"/>
        <v>80.733333333333334</v>
      </c>
      <c r="W34" s="55">
        <f t="shared" si="20"/>
        <v>18.768768768768762</v>
      </c>
    </row>
    <row r="35" spans="1:23" x14ac:dyDescent="0.4">
      <c r="A35" s="28">
        <v>54221500</v>
      </c>
      <c r="B35" s="26" t="s">
        <v>50</v>
      </c>
      <c r="C35" s="28">
        <v>5</v>
      </c>
      <c r="D35" s="25">
        <v>925</v>
      </c>
      <c r="E35" s="27">
        <f t="shared" si="15"/>
        <v>185</v>
      </c>
      <c r="F35" s="25" t="s">
        <v>46</v>
      </c>
      <c r="G35" s="59">
        <v>50000</v>
      </c>
      <c r="H35" s="28">
        <v>7</v>
      </c>
      <c r="I35" s="37">
        <v>2.95</v>
      </c>
      <c r="J35" s="31">
        <v>10</v>
      </c>
      <c r="K35" s="29">
        <v>1055</v>
      </c>
      <c r="L35" s="30">
        <f t="shared" si="16"/>
        <v>105.5</v>
      </c>
      <c r="M35" s="29" t="s">
        <v>34</v>
      </c>
      <c r="N35" s="60">
        <v>15000</v>
      </c>
      <c r="O35" s="31">
        <v>2</v>
      </c>
      <c r="P35" s="32">
        <v>2.75</v>
      </c>
      <c r="Q35" s="58">
        <v>0.37</v>
      </c>
      <c r="R35" s="40" t="s">
        <v>56</v>
      </c>
      <c r="S35" s="33">
        <f t="shared" si="17"/>
        <v>6.2166666666666677</v>
      </c>
      <c r="T35" s="33">
        <f t="shared" si="18"/>
        <v>92.5</v>
      </c>
      <c r="U35" s="34"/>
      <c r="V35" s="46">
        <f t="shared" si="19"/>
        <v>98.716666666666669</v>
      </c>
      <c r="W35" s="55">
        <f t="shared" si="20"/>
        <v>4.5045045045045082</v>
      </c>
    </row>
    <row r="36" spans="1:23" x14ac:dyDescent="0.4">
      <c r="A36" s="28">
        <v>54223000</v>
      </c>
      <c r="B36" s="26" t="s">
        <v>51</v>
      </c>
      <c r="C36" s="28">
        <v>5</v>
      </c>
      <c r="D36" s="25">
        <v>1055</v>
      </c>
      <c r="E36" s="27">
        <f t="shared" si="15"/>
        <v>211</v>
      </c>
      <c r="F36" s="25" t="s">
        <v>33</v>
      </c>
      <c r="G36" s="59">
        <v>50000</v>
      </c>
      <c r="H36" s="28">
        <v>7</v>
      </c>
      <c r="I36" s="37">
        <v>2.95</v>
      </c>
      <c r="J36" s="31">
        <v>10</v>
      </c>
      <c r="K36" s="29">
        <v>1055</v>
      </c>
      <c r="L36" s="30">
        <f t="shared" si="16"/>
        <v>105.5</v>
      </c>
      <c r="M36" s="29" t="s">
        <v>34</v>
      </c>
      <c r="N36" s="60">
        <v>15000</v>
      </c>
      <c r="O36" s="31">
        <v>2</v>
      </c>
      <c r="P36" s="32">
        <v>2.75</v>
      </c>
      <c r="Q36" s="58">
        <v>0.37</v>
      </c>
      <c r="R36" s="40" t="s">
        <v>56</v>
      </c>
      <c r="S36" s="33">
        <f t="shared" si="17"/>
        <v>6.2166666666666677</v>
      </c>
      <c r="T36" s="33">
        <f t="shared" si="18"/>
        <v>92.5</v>
      </c>
      <c r="U36" s="34"/>
      <c r="V36" s="46">
        <f t="shared" si="19"/>
        <v>98.716666666666669</v>
      </c>
      <c r="W36" s="55">
        <f t="shared" si="20"/>
        <v>4.5045045045045082</v>
      </c>
    </row>
    <row r="37" spans="1:23" x14ac:dyDescent="0.4">
      <c r="A37" s="28">
        <v>54222000</v>
      </c>
      <c r="B37" s="26" t="s">
        <v>52</v>
      </c>
      <c r="C37" s="28">
        <v>7.2</v>
      </c>
      <c r="D37" s="25">
        <v>1335</v>
      </c>
      <c r="E37" s="27">
        <f t="shared" si="15"/>
        <v>185.41666666666666</v>
      </c>
      <c r="F37" s="25" t="s">
        <v>46</v>
      </c>
      <c r="G37" s="59">
        <v>50000</v>
      </c>
      <c r="H37" s="28">
        <v>7</v>
      </c>
      <c r="I37" s="37">
        <v>4.05</v>
      </c>
      <c r="J37" s="31">
        <v>13</v>
      </c>
      <c r="K37" s="29">
        <v>1521</v>
      </c>
      <c r="L37" s="30">
        <f t="shared" si="16"/>
        <v>117</v>
      </c>
      <c r="M37" s="29" t="s">
        <v>34</v>
      </c>
      <c r="N37" s="60">
        <v>15000</v>
      </c>
      <c r="O37" s="31">
        <v>2</v>
      </c>
      <c r="P37" s="32">
        <v>2.95</v>
      </c>
      <c r="Q37" s="58">
        <v>0.37</v>
      </c>
      <c r="R37" s="40" t="s">
        <v>56</v>
      </c>
      <c r="S37" s="33">
        <f t="shared" si="17"/>
        <v>5.7833333333333341</v>
      </c>
      <c r="T37" s="33">
        <f t="shared" si="18"/>
        <v>107.3</v>
      </c>
      <c r="U37" s="34"/>
      <c r="V37" s="46">
        <f t="shared" si="19"/>
        <v>113.08333333333333</v>
      </c>
      <c r="W37" s="55">
        <f t="shared" si="20"/>
        <v>21.357564461012728</v>
      </c>
    </row>
    <row r="38" spans="1:23" x14ac:dyDescent="0.4">
      <c r="A38" s="28">
        <v>54223500</v>
      </c>
      <c r="B38" s="26" t="s">
        <v>53</v>
      </c>
      <c r="C38" s="28">
        <v>7.2</v>
      </c>
      <c r="D38" s="25">
        <v>1521</v>
      </c>
      <c r="E38" s="27">
        <f t="shared" si="15"/>
        <v>211.25</v>
      </c>
      <c r="F38" s="25" t="s">
        <v>33</v>
      </c>
      <c r="G38" s="59">
        <v>50000</v>
      </c>
      <c r="H38" s="28">
        <v>7</v>
      </c>
      <c r="I38" s="37">
        <v>4.05</v>
      </c>
      <c r="J38" s="31">
        <v>13</v>
      </c>
      <c r="K38" s="29">
        <v>1521</v>
      </c>
      <c r="L38" s="30">
        <f t="shared" si="16"/>
        <v>117</v>
      </c>
      <c r="M38" s="29" t="s">
        <v>34</v>
      </c>
      <c r="N38" s="60">
        <v>15000</v>
      </c>
      <c r="O38" s="31">
        <v>2</v>
      </c>
      <c r="P38" s="32">
        <v>3.4</v>
      </c>
      <c r="Q38" s="58">
        <v>0.37</v>
      </c>
      <c r="R38" s="40" t="s">
        <v>56</v>
      </c>
      <c r="S38" s="33">
        <f t="shared" si="17"/>
        <v>7.2833333333333341</v>
      </c>
      <c r="T38" s="33">
        <f t="shared" si="18"/>
        <v>107.3</v>
      </c>
      <c r="U38" s="34"/>
      <c r="V38" s="46">
        <f t="shared" si="19"/>
        <v>114.58333333333333</v>
      </c>
      <c r="W38" s="55">
        <f t="shared" si="20"/>
        <v>12.620378999689342</v>
      </c>
    </row>
    <row r="39" spans="1:23" x14ac:dyDescent="0.4">
      <c r="R39" s="1"/>
    </row>
    <row r="40" spans="1:23" x14ac:dyDescent="0.4">
      <c r="R40" s="1"/>
    </row>
    <row r="41" spans="1:23" s="24" customFormat="1" ht="29.5" x14ac:dyDescent="0.4">
      <c r="A41" s="8" t="s">
        <v>27</v>
      </c>
      <c r="B41" s="23" t="s">
        <v>28</v>
      </c>
      <c r="C41" s="15" t="s">
        <v>41</v>
      </c>
      <c r="D41" s="15" t="s">
        <v>42</v>
      </c>
      <c r="E41" s="15" t="s">
        <v>43</v>
      </c>
      <c r="F41" s="15" t="s">
        <v>32</v>
      </c>
      <c r="G41" s="15" t="s">
        <v>36</v>
      </c>
      <c r="H41" s="15" t="s">
        <v>31</v>
      </c>
      <c r="I41" s="17" t="s">
        <v>29</v>
      </c>
      <c r="J41" s="18" t="s">
        <v>41</v>
      </c>
      <c r="K41" s="18" t="s">
        <v>42</v>
      </c>
      <c r="L41" s="18" t="s">
        <v>30</v>
      </c>
      <c r="M41" s="18" t="s">
        <v>32</v>
      </c>
      <c r="N41" s="18" t="s">
        <v>36</v>
      </c>
      <c r="O41" s="18" t="s">
        <v>31</v>
      </c>
      <c r="P41" s="19" t="s">
        <v>29</v>
      </c>
      <c r="Q41" s="57" t="s">
        <v>61</v>
      </c>
      <c r="R41" s="42"/>
      <c r="S41" s="22"/>
      <c r="T41" s="5"/>
      <c r="V41" s="44"/>
      <c r="W41" s="52"/>
    </row>
    <row r="42" spans="1:23" x14ac:dyDescent="0.4">
      <c r="A42" s="28">
        <v>52106000</v>
      </c>
      <c r="B42" s="26" t="s">
        <v>21</v>
      </c>
      <c r="C42" s="28">
        <v>2</v>
      </c>
      <c r="D42" s="25">
        <v>360</v>
      </c>
      <c r="E42" s="27">
        <f t="shared" ref="E42:E49" si="21">D42/C42</f>
        <v>180</v>
      </c>
      <c r="F42" s="25" t="s">
        <v>33</v>
      </c>
      <c r="G42" s="59">
        <v>50000</v>
      </c>
      <c r="H42" s="28">
        <v>5</v>
      </c>
      <c r="I42" s="36">
        <v>2.95</v>
      </c>
      <c r="J42" s="31">
        <v>4.2</v>
      </c>
      <c r="K42" s="29">
        <v>345</v>
      </c>
      <c r="L42" s="30">
        <f t="shared" ref="L42:L49" si="22">K42/J42</f>
        <v>82.142857142857139</v>
      </c>
      <c r="M42" s="29" t="s">
        <v>34</v>
      </c>
      <c r="N42" s="60">
        <v>15000</v>
      </c>
      <c r="O42" s="31">
        <v>3</v>
      </c>
      <c r="P42" s="32">
        <v>2.25</v>
      </c>
      <c r="Q42" s="58">
        <v>0.37</v>
      </c>
      <c r="R42" s="40" t="s">
        <v>55</v>
      </c>
      <c r="S42" s="33">
        <f>(P42*(G42/N42))-I42</f>
        <v>4.55</v>
      </c>
      <c r="T42" s="33">
        <f>(((J42-C42)*G42)/1000)*Q42</f>
        <v>40.700000000000003</v>
      </c>
      <c r="U42" s="34"/>
      <c r="V42" s="46">
        <f t="shared" ref="V42:V43" si="23">S42+T42</f>
        <v>45.25</v>
      </c>
      <c r="W42" s="55">
        <f>365*((I42-P42)/((((365*24)*(J42-C42))/1000)*Q42))</f>
        <v>35.831285831285847</v>
      </c>
    </row>
    <row r="43" spans="1:23" x14ac:dyDescent="0.4">
      <c r="A43" s="28">
        <v>52106500</v>
      </c>
      <c r="B43" s="26" t="s">
        <v>22</v>
      </c>
      <c r="C43" s="28">
        <v>2</v>
      </c>
      <c r="D43" s="25">
        <v>360</v>
      </c>
      <c r="E43" s="27">
        <f t="shared" si="21"/>
        <v>180</v>
      </c>
      <c r="F43" s="25" t="s">
        <v>33</v>
      </c>
      <c r="G43" s="59">
        <v>50000</v>
      </c>
      <c r="H43" s="28">
        <v>5</v>
      </c>
      <c r="I43" s="36">
        <v>2.95</v>
      </c>
      <c r="J43" s="31">
        <v>4.2</v>
      </c>
      <c r="K43" s="29">
        <v>345</v>
      </c>
      <c r="L43" s="30">
        <f t="shared" si="22"/>
        <v>82.142857142857139</v>
      </c>
      <c r="M43" s="29" t="s">
        <v>34</v>
      </c>
      <c r="N43" s="60">
        <v>15000</v>
      </c>
      <c r="O43" s="31">
        <v>3</v>
      </c>
      <c r="P43" s="32">
        <v>2.25</v>
      </c>
      <c r="Q43" s="58">
        <v>0.37</v>
      </c>
      <c r="R43" s="40" t="s">
        <v>55</v>
      </c>
      <c r="S43" s="33">
        <f>(P43*(G43/N43))-I43</f>
        <v>4.55</v>
      </c>
      <c r="T43" s="33">
        <f>(((J43-C43)*G43)/1000)*Q43</f>
        <v>40.700000000000003</v>
      </c>
      <c r="U43" s="34"/>
      <c r="V43" s="46">
        <f t="shared" si="23"/>
        <v>45.25</v>
      </c>
      <c r="W43" s="55">
        <f>365*((I43-P43)/((((365*24)*(J43-C43))/1000)*Q43))</f>
        <v>35.831285831285847</v>
      </c>
    </row>
    <row r="44" spans="1:23" x14ac:dyDescent="0.4">
      <c r="A44" s="28"/>
      <c r="B44" s="26"/>
      <c r="C44" s="28"/>
      <c r="D44" s="25"/>
      <c r="E44" s="27"/>
      <c r="F44" s="25"/>
      <c r="G44" s="28"/>
      <c r="H44" s="28"/>
      <c r="I44" s="36"/>
      <c r="J44" s="31"/>
      <c r="K44" s="29"/>
      <c r="L44" s="30"/>
      <c r="M44" s="29"/>
      <c r="N44" s="31"/>
      <c r="O44" s="31"/>
      <c r="P44" s="32"/>
      <c r="Q44" s="58"/>
      <c r="R44" s="43"/>
      <c r="S44" s="33"/>
      <c r="T44" s="33"/>
      <c r="U44" s="34"/>
      <c r="V44" s="48"/>
      <c r="W44" s="55"/>
    </row>
    <row r="45" spans="1:23" x14ac:dyDescent="0.4">
      <c r="A45" s="28">
        <v>52108000</v>
      </c>
      <c r="B45" s="26" t="s">
        <v>23</v>
      </c>
      <c r="C45" s="28">
        <v>2.5</v>
      </c>
      <c r="D45" s="25">
        <v>450</v>
      </c>
      <c r="E45" s="27">
        <f>D45/C45</f>
        <v>180</v>
      </c>
      <c r="F45" s="25" t="s">
        <v>33</v>
      </c>
      <c r="G45" s="59">
        <v>50000</v>
      </c>
      <c r="H45" s="28">
        <v>5</v>
      </c>
      <c r="I45" s="36">
        <v>3.5</v>
      </c>
      <c r="J45" s="31">
        <v>6.2</v>
      </c>
      <c r="K45" s="29">
        <v>450</v>
      </c>
      <c r="L45" s="30">
        <f>K45/J45</f>
        <v>72.58064516129032</v>
      </c>
      <c r="M45" s="29" t="s">
        <v>34</v>
      </c>
      <c r="N45" s="60">
        <v>15000</v>
      </c>
      <c r="O45" s="31">
        <v>3</v>
      </c>
      <c r="P45" s="32">
        <v>2.6</v>
      </c>
      <c r="Q45" s="58">
        <v>0.37</v>
      </c>
      <c r="R45" s="40" t="s">
        <v>55</v>
      </c>
      <c r="S45" s="33">
        <f>(P45*(G45/N45))-I45</f>
        <v>5.1666666666666679</v>
      </c>
      <c r="T45" s="33">
        <f>(((J45-C45)*G45)/1000)*Q45</f>
        <v>68.45</v>
      </c>
      <c r="U45" s="34"/>
      <c r="V45" s="46">
        <f t="shared" ref="V45:V46" si="24">S45+T45</f>
        <v>73.616666666666674</v>
      </c>
      <c r="W45" s="55">
        <f>365*((I45-P45)/((((365*24)*(J45-C45))/1000)*Q45))</f>
        <v>27.392257121986848</v>
      </c>
    </row>
    <row r="46" spans="1:23" x14ac:dyDescent="0.4">
      <c r="A46" s="28">
        <v>52109000</v>
      </c>
      <c r="B46" s="26" t="s">
        <v>25</v>
      </c>
      <c r="C46" s="28">
        <v>2.5</v>
      </c>
      <c r="D46" s="25">
        <v>450</v>
      </c>
      <c r="E46" s="27">
        <f>D46/C46</f>
        <v>180</v>
      </c>
      <c r="F46" s="25" t="s">
        <v>33</v>
      </c>
      <c r="G46" s="59">
        <v>50000</v>
      </c>
      <c r="H46" s="28">
        <v>5</v>
      </c>
      <c r="I46" s="36">
        <v>3.5</v>
      </c>
      <c r="J46" s="31">
        <v>6.2</v>
      </c>
      <c r="K46" s="29">
        <v>450</v>
      </c>
      <c r="L46" s="30">
        <f>K46/J46</f>
        <v>72.58064516129032</v>
      </c>
      <c r="M46" s="29" t="s">
        <v>34</v>
      </c>
      <c r="N46" s="60">
        <v>15000</v>
      </c>
      <c r="O46" s="31">
        <v>3</v>
      </c>
      <c r="P46" s="32">
        <v>2.6</v>
      </c>
      <c r="Q46" s="58">
        <v>0.37</v>
      </c>
      <c r="R46" s="40" t="s">
        <v>55</v>
      </c>
      <c r="S46" s="33">
        <f>(P46*(G46/N46))-I46</f>
        <v>5.1666666666666679</v>
      </c>
      <c r="T46" s="33">
        <f>(((J46-C46)*G46)/1000)*Q46</f>
        <v>68.45</v>
      </c>
      <c r="U46" s="34"/>
      <c r="V46" s="46">
        <f t="shared" si="24"/>
        <v>73.616666666666674</v>
      </c>
      <c r="W46" s="55">
        <f>365*((I46-P46)/((((365*24)*(J46-C46))/1000)*Q46))</f>
        <v>27.392257121986848</v>
      </c>
    </row>
    <row r="47" spans="1:23" ht="14.25" customHeight="1" x14ac:dyDescent="0.4">
      <c r="A47" s="28"/>
      <c r="B47" s="26"/>
      <c r="C47" s="28"/>
      <c r="D47" s="25"/>
      <c r="E47" s="27"/>
      <c r="F47" s="25"/>
      <c r="G47" s="28"/>
      <c r="H47" s="28"/>
      <c r="I47" s="36"/>
      <c r="J47" s="31"/>
      <c r="K47" s="29"/>
      <c r="L47" s="30"/>
      <c r="M47" s="29"/>
      <c r="N47" s="31"/>
      <c r="O47" s="31"/>
      <c r="P47" s="32"/>
      <c r="Q47" s="58"/>
      <c r="R47" s="43"/>
      <c r="S47" s="33"/>
      <c r="T47" s="33"/>
      <c r="U47" s="34"/>
      <c r="V47" s="48"/>
      <c r="W47" s="55"/>
    </row>
    <row r="48" spans="1:23" x14ac:dyDescent="0.4">
      <c r="A48" s="28">
        <v>52108500</v>
      </c>
      <c r="B48" s="26" t="s">
        <v>24</v>
      </c>
      <c r="C48" s="28">
        <v>2.5</v>
      </c>
      <c r="D48" s="25">
        <v>450</v>
      </c>
      <c r="E48" s="27">
        <f t="shared" si="21"/>
        <v>180</v>
      </c>
      <c r="F48" s="25" t="s">
        <v>33</v>
      </c>
      <c r="G48" s="59">
        <v>50000</v>
      </c>
      <c r="H48" s="28">
        <v>5</v>
      </c>
      <c r="I48" s="36">
        <v>3.5</v>
      </c>
      <c r="J48" s="31">
        <v>6.2</v>
      </c>
      <c r="K48" s="29">
        <v>450</v>
      </c>
      <c r="L48" s="30">
        <f t="shared" si="22"/>
        <v>72.58064516129032</v>
      </c>
      <c r="M48" s="29" t="s">
        <v>34</v>
      </c>
      <c r="N48" s="60">
        <v>15000</v>
      </c>
      <c r="O48" s="31">
        <v>3</v>
      </c>
      <c r="P48" s="32">
        <v>2.25</v>
      </c>
      <c r="Q48" s="58">
        <v>0.37</v>
      </c>
      <c r="R48" s="40" t="s">
        <v>55</v>
      </c>
      <c r="S48" s="33">
        <f>(P48*(G48/N48))-I48</f>
        <v>4</v>
      </c>
      <c r="T48" s="33">
        <f>(((J48-C48)*G48)/1000)*Q48</f>
        <v>68.45</v>
      </c>
      <c r="U48" s="34"/>
      <c r="V48" s="46">
        <f t="shared" ref="V48:V49" si="25">S48+T48</f>
        <v>72.45</v>
      </c>
      <c r="W48" s="55">
        <f>365*((I48-P48)/((((365*24)*(J48-C48))/1000)*Q48))</f>
        <v>38.044801558315072</v>
      </c>
    </row>
    <row r="49" spans="1:23" x14ac:dyDescent="0.4">
      <c r="A49" s="28">
        <v>52109500</v>
      </c>
      <c r="B49" s="26" t="s">
        <v>26</v>
      </c>
      <c r="C49" s="28">
        <v>2.5</v>
      </c>
      <c r="D49" s="25">
        <v>450</v>
      </c>
      <c r="E49" s="27">
        <f t="shared" si="21"/>
        <v>180</v>
      </c>
      <c r="F49" s="25" t="s">
        <v>33</v>
      </c>
      <c r="G49" s="59">
        <v>50000</v>
      </c>
      <c r="H49" s="28">
        <v>5</v>
      </c>
      <c r="I49" s="36">
        <v>3.5</v>
      </c>
      <c r="J49" s="31">
        <v>6.2</v>
      </c>
      <c r="K49" s="29">
        <v>450</v>
      </c>
      <c r="L49" s="30">
        <f t="shared" si="22"/>
        <v>72.58064516129032</v>
      </c>
      <c r="M49" s="29" t="s">
        <v>34</v>
      </c>
      <c r="N49" s="60">
        <v>15000</v>
      </c>
      <c r="O49" s="31">
        <v>3</v>
      </c>
      <c r="P49" s="32">
        <v>2.25</v>
      </c>
      <c r="Q49" s="58">
        <v>0.37</v>
      </c>
      <c r="R49" s="40" t="s">
        <v>55</v>
      </c>
      <c r="S49" s="33">
        <f>(P49*(G49/N49))-I49</f>
        <v>4</v>
      </c>
      <c r="T49" s="33">
        <f>(((J49-C49)*G49)/1000)*Q49</f>
        <v>68.45</v>
      </c>
      <c r="U49" s="34"/>
      <c r="V49" s="46">
        <f t="shared" si="25"/>
        <v>72.45</v>
      </c>
      <c r="W49" s="55">
        <f>365*((I49-P49)/((((365*24)*(J49-C49))/1000)*Q49))</f>
        <v>38.044801558315072</v>
      </c>
    </row>
  </sheetData>
  <mergeCells count="2">
    <mergeCell ref="A2:I2"/>
    <mergeCell ref="J2:P2"/>
  </mergeCells>
  <pageMargins left="0.7" right="0.7" top="0.78740157499999996" bottom="0.78740157499999996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Scholl, Harald</dc:creator>
  <cp:lastModifiedBy>Christina Tauber</cp:lastModifiedBy>
  <dcterms:created xsi:type="dcterms:W3CDTF">2025-07-29T06:50:54Z</dcterms:created>
  <dcterms:modified xsi:type="dcterms:W3CDTF">2025-10-14T07:19:25Z</dcterms:modified>
</cp:coreProperties>
</file>